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5480" windowHeight="1164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8" i="1"/>
  <c r="H57"/>
  <c r="H56"/>
  <c r="H55"/>
  <c r="H54"/>
  <c r="H53"/>
  <c r="H52"/>
  <c r="H51"/>
  <c r="H50"/>
  <c r="H49"/>
  <c r="H48"/>
  <c r="H47"/>
  <c r="G58"/>
  <c r="G57"/>
  <c r="G56"/>
  <c r="G55"/>
  <c r="G54"/>
  <c r="G53"/>
  <c r="G52"/>
  <c r="G51"/>
  <c r="G50"/>
  <c r="G49"/>
  <c r="G48"/>
  <c r="G47"/>
  <c r="G39"/>
  <c r="F39"/>
  <c r="G58" i="12"/>
  <c r="AC58"/>
  <c r="AD58"/>
  <c r="BA23"/>
  <c r="G9"/>
  <c r="G8" s="1"/>
  <c r="I9"/>
  <c r="I8" s="1"/>
  <c r="K9"/>
  <c r="K8" s="1"/>
  <c r="M9"/>
  <c r="M8" s="1"/>
  <c r="O9"/>
  <c r="O8" s="1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I12"/>
  <c r="K12"/>
  <c r="M12"/>
  <c r="O12"/>
  <c r="Q12"/>
  <c r="U12"/>
  <c r="G13"/>
  <c r="I13"/>
  <c r="K13"/>
  <c r="M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I16"/>
  <c r="K16"/>
  <c r="M16"/>
  <c r="O16"/>
  <c r="Q16"/>
  <c r="U16"/>
  <c r="G17"/>
  <c r="I17"/>
  <c r="K17"/>
  <c r="M17"/>
  <c r="O17"/>
  <c r="Q17"/>
  <c r="U17"/>
  <c r="G19"/>
  <c r="G18" s="1"/>
  <c r="I19"/>
  <c r="I18" s="1"/>
  <c r="K19"/>
  <c r="K18" s="1"/>
  <c r="M19"/>
  <c r="M18" s="1"/>
  <c r="O19"/>
  <c r="O18" s="1"/>
  <c r="Q19"/>
  <c r="Q18" s="1"/>
  <c r="U19"/>
  <c r="U18" s="1"/>
  <c r="G20"/>
  <c r="I20"/>
  <c r="K20"/>
  <c r="M20"/>
  <c r="O20"/>
  <c r="Q20"/>
  <c r="U20"/>
  <c r="G21"/>
  <c r="I21"/>
  <c r="K21"/>
  <c r="M21"/>
  <c r="O21"/>
  <c r="Q21"/>
  <c r="U21"/>
  <c r="G22"/>
  <c r="I22"/>
  <c r="K22"/>
  <c r="M22"/>
  <c r="O22"/>
  <c r="Q22"/>
  <c r="U22"/>
  <c r="G25"/>
  <c r="G24" s="1"/>
  <c r="I25"/>
  <c r="I24" s="1"/>
  <c r="K25"/>
  <c r="K24" s="1"/>
  <c r="M25"/>
  <c r="M24" s="1"/>
  <c r="O25"/>
  <c r="O24" s="1"/>
  <c r="Q25"/>
  <c r="Q24" s="1"/>
  <c r="U25"/>
  <c r="U24" s="1"/>
  <c r="G27"/>
  <c r="G26" s="1"/>
  <c r="I27"/>
  <c r="I26" s="1"/>
  <c r="K27"/>
  <c r="K26" s="1"/>
  <c r="M27"/>
  <c r="M26" s="1"/>
  <c r="O27"/>
  <c r="O26" s="1"/>
  <c r="Q27"/>
  <c r="Q26" s="1"/>
  <c r="U27"/>
  <c r="U26" s="1"/>
  <c r="G29"/>
  <c r="G28" s="1"/>
  <c r="I29"/>
  <c r="I28" s="1"/>
  <c r="K29"/>
  <c r="K28" s="1"/>
  <c r="M29"/>
  <c r="M28" s="1"/>
  <c r="O29"/>
  <c r="O28" s="1"/>
  <c r="Q29"/>
  <c r="Q28" s="1"/>
  <c r="U29"/>
  <c r="U28" s="1"/>
  <c r="G31"/>
  <c r="G30" s="1"/>
  <c r="I31"/>
  <c r="I30" s="1"/>
  <c r="K31"/>
  <c r="K30" s="1"/>
  <c r="M31"/>
  <c r="M30" s="1"/>
  <c r="O31"/>
  <c r="O30" s="1"/>
  <c r="Q31"/>
  <c r="Q30" s="1"/>
  <c r="U31"/>
  <c r="U30" s="1"/>
  <c r="G32"/>
  <c r="I32"/>
  <c r="K32"/>
  <c r="M32"/>
  <c r="O32"/>
  <c r="Q32"/>
  <c r="U32"/>
  <c r="G33"/>
  <c r="I33"/>
  <c r="K33"/>
  <c r="M33"/>
  <c r="O33"/>
  <c r="Q33"/>
  <c r="U33"/>
  <c r="G34"/>
  <c r="I34"/>
  <c r="K34"/>
  <c r="M34"/>
  <c r="O34"/>
  <c r="Q34"/>
  <c r="U34"/>
  <c r="G35"/>
  <c r="I35"/>
  <c r="K35"/>
  <c r="M35"/>
  <c r="O35"/>
  <c r="Q35"/>
  <c r="U35"/>
  <c r="G36"/>
  <c r="I36"/>
  <c r="K36"/>
  <c r="M36"/>
  <c r="O36"/>
  <c r="Q36"/>
  <c r="U36"/>
  <c r="G38"/>
  <c r="G37" s="1"/>
  <c r="I38"/>
  <c r="I37" s="1"/>
  <c r="K38"/>
  <c r="K37" s="1"/>
  <c r="M38"/>
  <c r="M37" s="1"/>
  <c r="O38"/>
  <c r="O37" s="1"/>
  <c r="Q38"/>
  <c r="Q37" s="1"/>
  <c r="U38"/>
  <c r="U37" s="1"/>
  <c r="G40"/>
  <c r="G39" s="1"/>
  <c r="I40"/>
  <c r="I39" s="1"/>
  <c r="K40"/>
  <c r="K39" s="1"/>
  <c r="M40"/>
  <c r="M39" s="1"/>
  <c r="O40"/>
  <c r="O39" s="1"/>
  <c r="Q40"/>
  <c r="Q39" s="1"/>
  <c r="U40"/>
  <c r="U39" s="1"/>
  <c r="G41"/>
  <c r="I41"/>
  <c r="K41"/>
  <c r="M41"/>
  <c r="O41"/>
  <c r="Q41"/>
  <c r="U41"/>
  <c r="G43"/>
  <c r="G42" s="1"/>
  <c r="I43"/>
  <c r="I42" s="1"/>
  <c r="K43"/>
  <c r="K42" s="1"/>
  <c r="M43"/>
  <c r="M42" s="1"/>
  <c r="O43"/>
  <c r="O42" s="1"/>
  <c r="Q43"/>
  <c r="Q42" s="1"/>
  <c r="U43"/>
  <c r="U42" s="1"/>
  <c r="G45"/>
  <c r="G44" s="1"/>
  <c r="I45"/>
  <c r="I44" s="1"/>
  <c r="K45"/>
  <c r="K44" s="1"/>
  <c r="M45"/>
  <c r="M44" s="1"/>
  <c r="O45"/>
  <c r="O44" s="1"/>
  <c r="Q45"/>
  <c r="Q44" s="1"/>
  <c r="U45"/>
  <c r="U44" s="1"/>
  <c r="G47"/>
  <c r="G46" s="1"/>
  <c r="I47"/>
  <c r="I46" s="1"/>
  <c r="K47"/>
  <c r="K46" s="1"/>
  <c r="M47"/>
  <c r="M46" s="1"/>
  <c r="O47"/>
  <c r="O46" s="1"/>
  <c r="Q47"/>
  <c r="Q46" s="1"/>
  <c r="U47"/>
  <c r="U46" s="1"/>
  <c r="G48"/>
  <c r="I48"/>
  <c r="K48"/>
  <c r="M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I51"/>
  <c r="K51"/>
  <c r="M51"/>
  <c r="O51"/>
  <c r="Q51"/>
  <c r="U51"/>
  <c r="G53"/>
  <c r="G52" s="1"/>
  <c r="I53"/>
  <c r="I52" s="1"/>
  <c r="K53"/>
  <c r="K52" s="1"/>
  <c r="M53"/>
  <c r="M52" s="1"/>
  <c r="O53"/>
  <c r="O52" s="1"/>
  <c r="Q53"/>
  <c r="Q52" s="1"/>
  <c r="U53"/>
  <c r="U52" s="1"/>
  <c r="G54"/>
  <c r="I54"/>
  <c r="K54"/>
  <c r="M54"/>
  <c r="O54"/>
  <c r="Q54"/>
  <c r="U54"/>
  <c r="G55"/>
  <c r="I55"/>
  <c r="K55"/>
  <c r="M55"/>
  <c r="O55"/>
  <c r="Q55"/>
  <c r="U55"/>
  <c r="G56"/>
  <c r="I56"/>
  <c r="K56"/>
  <c r="M56"/>
  <c r="O56"/>
  <c r="Q56"/>
  <c r="U56"/>
  <c r="I20" i="1"/>
  <c r="G20"/>
  <c r="E20"/>
  <c r="I19"/>
  <c r="G19"/>
  <c r="E19"/>
  <c r="I18"/>
  <c r="G18"/>
  <c r="E18"/>
  <c r="I17"/>
  <c r="G17"/>
  <c r="E17"/>
  <c r="I16"/>
  <c r="G16"/>
  <c r="E16"/>
  <c r="G59"/>
  <c r="H59"/>
  <c r="I59"/>
  <c r="G27"/>
  <c r="F40"/>
  <c r="G40"/>
  <c r="G25" s="1"/>
  <c r="G26" s="1"/>
  <c r="H39"/>
  <c r="H40" s="1"/>
  <c r="G21"/>
  <c r="I21"/>
  <c r="E21"/>
  <c r="J28"/>
  <c r="J26"/>
  <c r="G38"/>
  <c r="F38"/>
  <c r="H32"/>
  <c r="J23"/>
  <c r="J24"/>
  <c r="J25"/>
  <c r="J27"/>
  <c r="E24"/>
  <c r="E26"/>
  <c r="G28" l="1"/>
  <c r="G23"/>
  <c r="I39"/>
  <c r="I40" s="1"/>
  <c r="J39" s="1"/>
  <c r="J40" s="1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<sst xmlns="http://schemas.openxmlformats.org/spreadsheetml/2006/main" count="348" uniqueCount="193">
  <si>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</si>
  <si>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</si>
  <si>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</si>
  <si>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</si>
  <si>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</si>
  <si>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</si>
  <si>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</si>
  <si>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</si>
  <si>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</si>
  <si>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</si>
  <si>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</si>
  <si>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</si>
  <si>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</si>
  <si>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</si>
  <si>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</si>
  <si>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</si>
  <si>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</si>
  <si>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</si>
  <si>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</si>
  <si>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</si>
  <si>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</si>
  <si>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</si>
  <si>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</si>
  <si>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</si>
  <si>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</si>
  <si>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</si>
  <si>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</si>
  <si>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</si>
  <si>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</si>
  <si>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</si>
  <si>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</si>
  <si>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</si>
  <si>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</si>
  <si>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</si>
  <si>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</si>
  <si>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</si>
  <si>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</si>
  <si>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</si>
  <si>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</si>
  <si>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</si>
  <si>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</si>
  <si>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</si>
  <si>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</si>
  <si>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</si>
  <si>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</si>
  <si>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Osazení dešťové akumulační nádrže v rámci objektu Klášterní 141, 36301 Ostrov</t>
  </si>
  <si>
    <t>Jan Klícha</t>
  </si>
  <si>
    <t>Sadová 43</t>
  </si>
  <si>
    <t>Svatava</t>
  </si>
  <si>
    <t>35703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</si>
  <si>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</si>
  <si>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</si>
  <si>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</si>
  <si>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</si>
  <si>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</si>
  <si>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</si>
  <si>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</si>
  <si>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</si>
  <si>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</si>
  <si>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</si>
  <si>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</si>
  <si>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</si>
  <si>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61</t>
  </si>
  <si>
    <t>Upravy povrchů vnitřní</t>
  </si>
  <si>
    <t>8</t>
  </si>
  <si>
    <t>Trubní vedení</t>
  </si>
  <si>
    <t>97</t>
  </si>
  <si>
    <t>Prorážení otvorů</t>
  </si>
  <si>
    <t>724</t>
  </si>
  <si>
    <t>Strojní vybavení</t>
  </si>
  <si>
    <t>725</t>
  </si>
  <si>
    <t>Zařizovací předměty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</si>
  <si>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</si>
  <si>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</si>
  <si>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</si>
  <si>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</si>
  <si>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</si>
  <si>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</si>
  <si>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</si>
  <si>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</si>
  <si>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</si>
  <si>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</si>
  <si>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</si>
  <si>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</si>
  <si>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</si>
  <si>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</si>
  <si>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</si>
  <si>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</si>
  <si>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</si>
  <si>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</si>
  <si>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</si>
  <si>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</si>
  <si>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</si>
  <si>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</si>
  <si>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</si>
  <si>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</si>
  <si>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</si>
  <si>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</si>
  <si>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</si>
  <si>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</si>
  <si>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</si>
  <si>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</si>
  <si>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</si>
  <si>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</si>
  <si>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</si>
  <si>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111200001RA0</t>
  </si>
  <si>
    <t>Odstranění křovin a stromů do 100 mm, spálení</t>
  </si>
  <si>
    <t>m2</t>
  </si>
  <si>
    <t>POL2_0</t>
  </si>
  <si>
    <t>121100002RAA</t>
  </si>
  <si>
    <t>Sejmutí ornice a uložení na deponii, zpětný přesun, rozprostření v tl. 20 cm</t>
  </si>
  <si>
    <t>m3</t>
  </si>
  <si>
    <t>123100010RA0</t>
  </si>
  <si>
    <t>Výkop zářezu pro podzemní vedení v hornině 1-4</t>
  </si>
  <si>
    <t>131100010RAA</t>
  </si>
  <si>
    <t>Hloubení nezapažených jam v hornině1-4, odvoz do 1 km, uložení na skládku</t>
  </si>
  <si>
    <t>175100010RA0</t>
  </si>
  <si>
    <t>Obsyp potrubí prohozenou zeminou</t>
  </si>
  <si>
    <t>180400010RA0</t>
  </si>
  <si>
    <t>Založení trávníku lučního v rovině s dodáním osiva</t>
  </si>
  <si>
    <t>113106121R00</t>
  </si>
  <si>
    <t>Rozebrání stáv. dlaždic/kostek na sucho</t>
  </si>
  <si>
    <t>POL1_0</t>
  </si>
  <si>
    <t>175200022RAD</t>
  </si>
  <si>
    <t>Obsyp objektu štěrkopískem, dovoz štěrkopísku ze vzdálenosti 15 km</t>
  </si>
  <si>
    <t>28612130R</t>
  </si>
  <si>
    <t>Hadice zahradní PN 21/501/93 d 16/22 mm</t>
  </si>
  <si>
    <t>m</t>
  </si>
  <si>
    <t>POL3_0</t>
  </si>
  <si>
    <t>273320020RA0</t>
  </si>
  <si>
    <t>Základová deska ŽB z betonu C 12/15, vč. bednění</t>
  </si>
  <si>
    <t>273310030RA0</t>
  </si>
  <si>
    <t>Základová deska z betonu C 16/20, včetně bednění</t>
  </si>
  <si>
    <t>275171111R00</t>
  </si>
  <si>
    <t>Ocelové kotvy akumul nádrže</t>
  </si>
  <si>
    <t>kpl</t>
  </si>
  <si>
    <t>275313611R00</t>
  </si>
  <si>
    <t>Beton základových patek prostý C 16/20</t>
  </si>
  <si>
    <t>pro výtokový stojan</t>
  </si>
  <si>
    <t>POP</t>
  </si>
  <si>
    <t>451577877R00</t>
  </si>
  <si>
    <t>Podklad pod dlažbu  ze štěrkopísku tl. do 10 cm</t>
  </si>
  <si>
    <t>596215021R00</t>
  </si>
  <si>
    <t>Kladení dlažby tl. 6 cm do drtě tl. 4 cm</t>
  </si>
  <si>
    <t>612100020RA0</t>
  </si>
  <si>
    <t>Začištění omítek kolem prostupů</t>
  </si>
  <si>
    <t>893411011RA0</t>
  </si>
  <si>
    <t>Šachta kanalizační plast.kruhová samonosná, DN600, vč. poklopu</t>
  </si>
  <si>
    <t>kus</t>
  </si>
  <si>
    <t>871171121R00</t>
  </si>
  <si>
    <t>D+M trubek polyetylenových ve výkopu d 32 mm</t>
  </si>
  <si>
    <t>899721112R00</t>
  </si>
  <si>
    <t>Fólie výstražná z PVC, šířka 30 cm</t>
  </si>
  <si>
    <t>871353121R00</t>
  </si>
  <si>
    <t>D+M trub z plastu, gumový kroužek, DN 200</t>
  </si>
  <si>
    <t>28341255R</t>
  </si>
  <si>
    <t>Lapač střešních splavenin PP hnědý</t>
  </si>
  <si>
    <t>28697977R</t>
  </si>
  <si>
    <t>D+M Nádrž akumulační 8000 l, pochozí, vč. poklopu</t>
  </si>
  <si>
    <t>971100021RAB</t>
  </si>
  <si>
    <t>Vybourání otvorů ve zdivu cihelném, tloušťka 45 cm</t>
  </si>
  <si>
    <t>724131114R00</t>
  </si>
  <si>
    <t>Čerpadlá vodovodní skupina, dle PD</t>
  </si>
  <si>
    <t>soubor</t>
  </si>
  <si>
    <t>724149101R00</t>
  </si>
  <si>
    <t>Montáž čerpadel stroj.ponorných</t>
  </si>
  <si>
    <t>725100004RA0</t>
  </si>
  <si>
    <t>Výtokový stojan, ventil</t>
  </si>
  <si>
    <t>784450020RA0</t>
  </si>
  <si>
    <t>Malba ze směsi Remal, penetrace 1x, bílá 2x</t>
  </si>
  <si>
    <t>210010023R00</t>
  </si>
  <si>
    <t>Trubka ohebná z PVC uložená v zemi, 29 mm</t>
  </si>
  <si>
    <t>210800017R00</t>
  </si>
  <si>
    <t>Vodič uložený v trubkách CYKY dle PD</t>
  </si>
  <si>
    <t>210100004R00</t>
  </si>
  <si>
    <t>Ukončení vodičů v rozvaděči + zapojení</t>
  </si>
  <si>
    <t>345709990007R</t>
  </si>
  <si>
    <t>Lišta vkládací  LV 40 x 40 mm (LHD)</t>
  </si>
  <si>
    <t>210120803R00</t>
  </si>
  <si>
    <t>Chránič proudový dle PD, dvoupólový, s jističem</t>
  </si>
  <si>
    <t>004111010R</t>
  </si>
  <si>
    <t>Průzkumné práce na stávající kanalizaci</t>
  </si>
  <si>
    <t>Soubor</t>
  </si>
  <si>
    <t>005111021R</t>
  </si>
  <si>
    <t>Vytyčení inženýrských sítí</t>
  </si>
  <si>
    <t>005121010R</t>
  </si>
  <si>
    <t>Vybudování zařízení staveniště</t>
  </si>
  <si>
    <t>005241010R</t>
  </si>
  <si>
    <t xml:space="preserve">Dokumentace skutečného provedení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</si>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</sst>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1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abSelected="1" topLeftCell="B26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46</v>
      </c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 t="s">
        <v>47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49</v>
      </c>
      <c r="D13" s="127" t="s">
        <v>48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>
        <f>SUMIF(F47:F58,A16,G47:G58)+SUMIF(F47:F58,"PSU",G47:G58)</f>
        <v>0</v>
      </c>
      <c r="F16" s="85"/>
      <c r="G16" s="84">
        <f>SUMIF(F47:F58,A16,H47:H58)+SUMIF(F47:F58,"PSU",H47:H58)</f>
        <v>0</v>
      </c>
      <c r="H16" s="85"/>
      <c r="I16" s="84">
        <f>SUMIF(F47:F58,A16,I47:I58)+SUMIF(F47:F58,"PSU",I47:I58)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>
        <f>SUMIF(F47:F58,A17,G47:G58)</f>
        <v>0</v>
      </c>
      <c r="F17" s="85"/>
      <c r="G17" s="84">
        <f>SUMIF(F47:F58,A17,H47:H58)</f>
        <v>0</v>
      </c>
      <c r="H17" s="85"/>
      <c r="I17" s="84">
        <f>SUMIF(F47:F58,A17,I47:I58)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>
        <f>SUMIF(F47:F58,A18,G47:G58)</f>
        <v>0</v>
      </c>
      <c r="F18" s="85"/>
      <c r="G18" s="84">
        <f>SUMIF(F47:F58,A18,H47:H58)</f>
        <v>0</v>
      </c>
      <c r="H18" s="85"/>
      <c r="I18" s="84">
        <f>SUMIF(F47:F58,A18,I47:I58)</f>
        <v>0</v>
      </c>
      <c r="J18" s="94"/>
    </row>
    <row r="19" spans="1:10" ht="23.25" customHeight="1">
      <c r="A19" s="194" t="s">
        <v>76</v>
      </c>
      <c r="B19" s="195" t="s">
        <v>26</v>
      </c>
      <c r="C19" s="58"/>
      <c r="D19" s="59"/>
      <c r="E19" s="84">
        <f>SUMIF(F47:F58,A19,G47:G58)</f>
        <v>0</v>
      </c>
      <c r="F19" s="85"/>
      <c r="G19" s="84">
        <f>SUMIF(F47:F58,A19,H47:H58)</f>
        <v>0</v>
      </c>
      <c r="H19" s="85"/>
      <c r="I19" s="84">
        <f>SUMIF(F47:F58,A19,I47:I58)</f>
        <v>0</v>
      </c>
      <c r="J19" s="94"/>
    </row>
    <row r="20" spans="1:10" ht="23.25" customHeight="1">
      <c r="A20" s="194" t="s">
        <v>77</v>
      </c>
      <c r="B20" s="195" t="s">
        <v>27</v>
      </c>
      <c r="C20" s="58"/>
      <c r="D20" s="59"/>
      <c r="E20" s="84">
        <f>SUMIF(F47:F58,A20,G47:G58)</f>
        <v>0</v>
      </c>
      <c r="F20" s="85"/>
      <c r="G20" s="84">
        <f>SUMIF(F47:F58,A20,H47:H58)</f>
        <v>0</v>
      </c>
      <c r="H20" s="85"/>
      <c r="I20" s="84">
        <f>SUMIF(F47:F58,A20,I47:I58)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44208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Pol'!AC58</f>
        <v>0</v>
      </c>
      <c r="G39" s="149">
        <f>' Pol'!AD58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50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52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53</v>
      </c>
      <c r="G46" s="173" t="s">
        <v>29</v>
      </c>
      <c r="H46" s="173" t="s">
        <v>30</v>
      </c>
      <c r="I46" s="174" t="s">
        <v>28</v>
      </c>
      <c r="J46" s="174"/>
    </row>
    <row r="47" spans="1:10" ht="25.5" customHeight="1">
      <c r="A47" s="164"/>
      <c r="B47" s="175" t="s">
        <v>54</v>
      </c>
      <c r="C47" s="176" t="s">
        <v>55</v>
      </c>
      <c r="D47" s="177"/>
      <c r="E47" s="177"/>
      <c r="F47" s="181" t="s">
        <v>23</v>
      </c>
      <c r="G47" s="182">
        <f>' Pol'!I8</f>
        <v>0</v>
      </c>
      <c r="H47" s="182">
        <f>' Pol'!K8</f>
        <v>0</v>
      </c>
      <c r="I47" s="183"/>
      <c r="J47" s="183"/>
    </row>
    <row r="48" spans="1:10" ht="25.5" customHeight="1">
      <c r="A48" s="164"/>
      <c r="B48" s="167" t="s">
        <v>56</v>
      </c>
      <c r="C48" s="166" t="s">
        <v>57</v>
      </c>
      <c r="D48" s="168"/>
      <c r="E48" s="168"/>
      <c r="F48" s="184" t="s">
        <v>23</v>
      </c>
      <c r="G48" s="185">
        <f>' Pol'!I18</f>
        <v>0</v>
      </c>
      <c r="H48" s="185">
        <f>' Pol'!K18</f>
        <v>0</v>
      </c>
      <c r="I48" s="186"/>
      <c r="J48" s="186"/>
    </row>
    <row r="49" spans="1:10" ht="25.5" customHeight="1">
      <c r="A49" s="164"/>
      <c r="B49" s="167" t="s">
        <v>58</v>
      </c>
      <c r="C49" s="166" t="s">
        <v>59</v>
      </c>
      <c r="D49" s="168"/>
      <c r="E49" s="168"/>
      <c r="F49" s="184" t="s">
        <v>23</v>
      </c>
      <c r="G49" s="185">
        <f>' Pol'!I24</f>
        <v>0</v>
      </c>
      <c r="H49" s="185">
        <f>' Pol'!K24</f>
        <v>0</v>
      </c>
      <c r="I49" s="186"/>
      <c r="J49" s="186"/>
    </row>
    <row r="50" spans="1:10" ht="25.5" customHeight="1">
      <c r="A50" s="164"/>
      <c r="B50" s="167" t="s">
        <v>60</v>
      </c>
      <c r="C50" s="166" t="s">
        <v>61</v>
      </c>
      <c r="D50" s="168"/>
      <c r="E50" s="168"/>
      <c r="F50" s="184" t="s">
        <v>23</v>
      </c>
      <c r="G50" s="185">
        <f>' Pol'!I26</f>
        <v>0</v>
      </c>
      <c r="H50" s="185">
        <f>' Pol'!K26</f>
        <v>0</v>
      </c>
      <c r="I50" s="186"/>
      <c r="J50" s="186"/>
    </row>
    <row r="51" spans="1:10" ht="25.5" customHeight="1">
      <c r="A51" s="164"/>
      <c r="B51" s="167" t="s">
        <v>62</v>
      </c>
      <c r="C51" s="166" t="s">
        <v>63</v>
      </c>
      <c r="D51" s="168"/>
      <c r="E51" s="168"/>
      <c r="F51" s="184" t="s">
        <v>23</v>
      </c>
      <c r="G51" s="185">
        <f>' Pol'!I28</f>
        <v>0</v>
      </c>
      <c r="H51" s="185">
        <f>' Pol'!K28</f>
        <v>0</v>
      </c>
      <c r="I51" s="186"/>
      <c r="J51" s="186"/>
    </row>
    <row r="52" spans="1:10" ht="25.5" customHeight="1">
      <c r="A52" s="164"/>
      <c r="B52" s="167" t="s">
        <v>64</v>
      </c>
      <c r="C52" s="166" t="s">
        <v>65</v>
      </c>
      <c r="D52" s="168"/>
      <c r="E52" s="168"/>
      <c r="F52" s="184" t="s">
        <v>23</v>
      </c>
      <c r="G52" s="185">
        <f>' Pol'!I30</f>
        <v>0</v>
      </c>
      <c r="H52" s="185">
        <f>' Pol'!K30</f>
        <v>0</v>
      </c>
      <c r="I52" s="186"/>
      <c r="J52" s="186"/>
    </row>
    <row r="53" spans="1:10" ht="25.5" customHeight="1">
      <c r="A53" s="164"/>
      <c r="B53" s="167" t="s">
        <v>66</v>
      </c>
      <c r="C53" s="166" t="s">
        <v>67</v>
      </c>
      <c r="D53" s="168"/>
      <c r="E53" s="168"/>
      <c r="F53" s="184" t="s">
        <v>23</v>
      </c>
      <c r="G53" s="185">
        <f>' Pol'!I37</f>
        <v>0</v>
      </c>
      <c r="H53" s="185">
        <f>' Pol'!K37</f>
        <v>0</v>
      </c>
      <c r="I53" s="186"/>
      <c r="J53" s="186"/>
    </row>
    <row r="54" spans="1:10" ht="25.5" customHeight="1">
      <c r="A54" s="164"/>
      <c r="B54" s="167" t="s">
        <v>68</v>
      </c>
      <c r="C54" s="166" t="s">
        <v>69</v>
      </c>
      <c r="D54" s="168"/>
      <c r="E54" s="168"/>
      <c r="F54" s="184" t="s">
        <v>24</v>
      </c>
      <c r="G54" s="185">
        <f>' Pol'!I39</f>
        <v>0</v>
      </c>
      <c r="H54" s="185">
        <f>' Pol'!K39</f>
        <v>0</v>
      </c>
      <c r="I54" s="186"/>
      <c r="J54" s="186"/>
    </row>
    <row r="55" spans="1:10" ht="25.5" customHeight="1">
      <c r="A55" s="164"/>
      <c r="B55" s="167" t="s">
        <v>70</v>
      </c>
      <c r="C55" s="166" t="s">
        <v>71</v>
      </c>
      <c r="D55" s="168"/>
      <c r="E55" s="168"/>
      <c r="F55" s="184" t="s">
        <v>24</v>
      </c>
      <c r="G55" s="185">
        <f>' Pol'!I42</f>
        <v>0</v>
      </c>
      <c r="H55" s="185">
        <f>' Pol'!K42</f>
        <v>0</v>
      </c>
      <c r="I55" s="186"/>
      <c r="J55" s="186"/>
    </row>
    <row r="56" spans="1:10" ht="25.5" customHeight="1">
      <c r="A56" s="164"/>
      <c r="B56" s="167" t="s">
        <v>72</v>
      </c>
      <c r="C56" s="166" t="s">
        <v>73</v>
      </c>
      <c r="D56" s="168"/>
      <c r="E56" s="168"/>
      <c r="F56" s="184" t="s">
        <v>24</v>
      </c>
      <c r="G56" s="185">
        <f>' Pol'!I44</f>
        <v>0</v>
      </c>
      <c r="H56" s="185">
        <f>' Pol'!K44</f>
        <v>0</v>
      </c>
      <c r="I56" s="186"/>
      <c r="J56" s="186"/>
    </row>
    <row r="57" spans="1:10" ht="25.5" customHeight="1">
      <c r="A57" s="164"/>
      <c r="B57" s="167" t="s">
        <v>74</v>
      </c>
      <c r="C57" s="166" t="s">
        <v>75</v>
      </c>
      <c r="D57" s="168"/>
      <c r="E57" s="168"/>
      <c r="F57" s="184" t="s">
        <v>25</v>
      </c>
      <c r="G57" s="185">
        <f>' Pol'!I46</f>
        <v>0</v>
      </c>
      <c r="H57" s="185">
        <f>' Pol'!K46</f>
        <v>0</v>
      </c>
      <c r="I57" s="186"/>
      <c r="J57" s="186"/>
    </row>
    <row r="58" spans="1:10" ht="25.5" customHeight="1">
      <c r="A58" s="164"/>
      <c r="B58" s="178" t="s">
        <v>76</v>
      </c>
      <c r="C58" s="179" t="s">
        <v>26</v>
      </c>
      <c r="D58" s="180"/>
      <c r="E58" s="180"/>
      <c r="F58" s="187" t="s">
        <v>76</v>
      </c>
      <c r="G58" s="188">
        <f>' Pol'!I52</f>
        <v>0</v>
      </c>
      <c r="H58" s="188">
        <f>' Pol'!K52</f>
        <v>0</v>
      </c>
      <c r="I58" s="189"/>
      <c r="J58" s="189"/>
    </row>
    <row r="59" spans="1:10" ht="25.5" customHeight="1">
      <c r="A59" s="165"/>
      <c r="B59" s="171" t="s">
        <v>1</v>
      </c>
      <c r="C59" s="171"/>
      <c r="D59" s="172"/>
      <c r="E59" s="172"/>
      <c r="F59" s="190"/>
      <c r="G59" s="191">
        <f>SUM(G47:G58)</f>
        <v>0</v>
      </c>
      <c r="H59" s="191">
        <f>SUM(H47:H58)</f>
        <v>0</v>
      </c>
      <c r="I59" s="192">
        <f>SUM(I47:I58)</f>
        <v>0</v>
      </c>
      <c r="J59" s="192"/>
    </row>
    <row r="60" spans="1:10">
      <c r="F60" s="193"/>
      <c r="G60" s="131"/>
      <c r="H60" s="193"/>
      <c r="I60" s="131"/>
      <c r="J60" s="131"/>
    </row>
    <row r="61" spans="1:10">
      <c r="F61" s="193"/>
      <c r="G61" s="131"/>
      <c r="H61" s="193"/>
      <c r="I61" s="131"/>
      <c r="J61" s="131"/>
    </row>
    <row r="62" spans="1:10">
      <c r="F62" s="193"/>
      <c r="G62" s="131"/>
      <c r="H62" s="193"/>
      <c r="I62" s="131"/>
      <c r="J6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79</v>
      </c>
    </row>
    <row r="2" spans="1:60" ht="24.95" customHeight="1">
      <c r="A2" s="204" t="s">
        <v>78</v>
      </c>
      <c r="B2" s="198"/>
      <c r="C2" s="199" t="s">
        <v>45</v>
      </c>
      <c r="D2" s="200"/>
      <c r="E2" s="200"/>
      <c r="F2" s="200"/>
      <c r="G2" s="206"/>
      <c r="AE2" t="s">
        <v>80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81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82</v>
      </c>
    </row>
    <row r="5" spans="1:60" hidden="1">
      <c r="A5" s="208" t="s">
        <v>83</v>
      </c>
      <c r="B5" s="209"/>
      <c r="C5" s="210"/>
      <c r="D5" s="211"/>
      <c r="E5" s="212"/>
      <c r="F5" s="212"/>
      <c r="G5" s="213"/>
      <c r="AE5" t="s">
        <v>84</v>
      </c>
    </row>
    <row r="6" spans="1:60">
      <c r="D6" s="196"/>
    </row>
    <row r="7" spans="1:60" ht="38.25">
      <c r="A7" s="219" t="s">
        <v>85</v>
      </c>
      <c r="B7" s="220" t="s">
        <v>86</v>
      </c>
      <c r="C7" s="220" t="s">
        <v>87</v>
      </c>
      <c r="D7" s="238" t="s">
        <v>88</v>
      </c>
      <c r="E7" s="219" t="s">
        <v>89</v>
      </c>
      <c r="F7" s="214" t="s">
        <v>90</v>
      </c>
      <c r="G7" s="239" t="s">
        <v>28</v>
      </c>
      <c r="H7" s="240" t="s">
        <v>29</v>
      </c>
      <c r="I7" s="240" t="s">
        <v>91</v>
      </c>
      <c r="J7" s="240" t="s">
        <v>30</v>
      </c>
      <c r="K7" s="240" t="s">
        <v>92</v>
      </c>
      <c r="L7" s="240" t="s">
        <v>93</v>
      </c>
      <c r="M7" s="240" t="s">
        <v>94</v>
      </c>
      <c r="N7" s="240" t="s">
        <v>95</v>
      </c>
      <c r="O7" s="240" t="s">
        <v>96</v>
      </c>
      <c r="P7" s="240" t="s">
        <v>97</v>
      </c>
      <c r="Q7" s="240" t="s">
        <v>98</v>
      </c>
      <c r="R7" s="240" t="s">
        <v>99</v>
      </c>
      <c r="S7" s="240" t="s">
        <v>100</v>
      </c>
      <c r="T7" s="240" t="s">
        <v>101</v>
      </c>
      <c r="U7" s="221" t="s">
        <v>102</v>
      </c>
    </row>
    <row r="8" spans="1:60">
      <c r="A8" s="241" t="s">
        <v>103</v>
      </c>
      <c r="B8" s="242" t="s">
        <v>54</v>
      </c>
      <c r="C8" s="243" t="s">
        <v>55</v>
      </c>
      <c r="D8" s="244"/>
      <c r="E8" s="245"/>
      <c r="F8" s="230"/>
      <c r="G8" s="230">
        <f>SUMIF(AE9:AE17,"&lt;&gt;NOR",G9:G17)</f>
        <v>0</v>
      </c>
      <c r="H8" s="230"/>
      <c r="I8" s="230">
        <f>SUM(I9:I17)</f>
        <v>0</v>
      </c>
      <c r="J8" s="230"/>
      <c r="K8" s="230">
        <f>SUM(K9:K17)</f>
        <v>0</v>
      </c>
      <c r="L8" s="230"/>
      <c r="M8" s="230">
        <f>SUM(M9:M17)</f>
        <v>0</v>
      </c>
      <c r="N8" s="230"/>
      <c r="O8" s="230">
        <f>SUM(O9:O17)</f>
        <v>52.28</v>
      </c>
      <c r="P8" s="230"/>
      <c r="Q8" s="230">
        <f>SUM(Q9:Q17)</f>
        <v>1.99</v>
      </c>
      <c r="R8" s="230"/>
      <c r="S8" s="230"/>
      <c r="T8" s="246"/>
      <c r="U8" s="230">
        <f>SUM(U9:U17)</f>
        <v>151.19</v>
      </c>
      <c r="AE8" t="s">
        <v>104</v>
      </c>
    </row>
    <row r="9" spans="1:60" outlineLevel="1">
      <c r="A9" s="216">
        <v>1</v>
      </c>
      <c r="B9" s="222" t="s">
        <v>105</v>
      </c>
      <c r="C9" s="269" t="s">
        <v>106</v>
      </c>
      <c r="D9" s="224" t="s">
        <v>107</v>
      </c>
      <c r="E9" s="227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5.0000000000000002E-5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/>
      <c r="T9" s="233">
        <v>0.20200000000000001</v>
      </c>
      <c r="U9" s="232">
        <f>ROUND(E9*T9,2)</f>
        <v>0.4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108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>
      <c r="A10" s="216">
        <v>2</v>
      </c>
      <c r="B10" s="222" t="s">
        <v>109</v>
      </c>
      <c r="C10" s="269" t="s">
        <v>110</v>
      </c>
      <c r="D10" s="224" t="s">
        <v>111</v>
      </c>
      <c r="E10" s="227">
        <v>5.92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/>
      <c r="T10" s="233">
        <v>1.4379999999999999</v>
      </c>
      <c r="U10" s="232">
        <f>ROUND(E10*T10,2)</f>
        <v>8.51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108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3</v>
      </c>
      <c r="B11" s="222" t="s">
        <v>112</v>
      </c>
      <c r="C11" s="269" t="s">
        <v>113</v>
      </c>
      <c r="D11" s="224" t="s">
        <v>111</v>
      </c>
      <c r="E11" s="227">
        <v>18.8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/>
      <c r="T11" s="233">
        <v>0.44550000000000001</v>
      </c>
      <c r="U11" s="232">
        <f>ROUND(E11*T11,2)</f>
        <v>8.3800000000000008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108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>
      <c r="A12" s="216">
        <v>4</v>
      </c>
      <c r="B12" s="222" t="s">
        <v>114</v>
      </c>
      <c r="C12" s="269" t="s">
        <v>115</v>
      </c>
      <c r="D12" s="224" t="s">
        <v>111</v>
      </c>
      <c r="E12" s="227">
        <v>40.299999999999997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/>
      <c r="T12" s="233">
        <v>0.32334000000000002</v>
      </c>
      <c r="U12" s="232">
        <f>ROUND(E12*T12,2)</f>
        <v>13.03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108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5</v>
      </c>
      <c r="B13" s="222" t="s">
        <v>116</v>
      </c>
      <c r="C13" s="269" t="s">
        <v>117</v>
      </c>
      <c r="D13" s="224" t="s">
        <v>111</v>
      </c>
      <c r="E13" s="227">
        <v>18.8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/>
      <c r="T13" s="233">
        <v>2.601</v>
      </c>
      <c r="U13" s="232">
        <f>ROUND(E13*T13,2)</f>
        <v>48.9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108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>
        <v>6</v>
      </c>
      <c r="B14" s="222" t="s">
        <v>118</v>
      </c>
      <c r="C14" s="269" t="s">
        <v>119</v>
      </c>
      <c r="D14" s="224" t="s">
        <v>107</v>
      </c>
      <c r="E14" s="227">
        <v>29.6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2">
        <v>3.0000000000000001E-5</v>
      </c>
      <c r="O14" s="232">
        <f>ROUND(E14*N14,2)</f>
        <v>0</v>
      </c>
      <c r="P14" s="232">
        <v>0</v>
      </c>
      <c r="Q14" s="232">
        <f>ROUND(E14*P14,2)</f>
        <v>0</v>
      </c>
      <c r="R14" s="232"/>
      <c r="S14" s="232"/>
      <c r="T14" s="233">
        <v>2.1000000000000001E-2</v>
      </c>
      <c r="U14" s="232">
        <f>ROUND(E14*T14,2)</f>
        <v>0.62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108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7</v>
      </c>
      <c r="B15" s="222" t="s">
        <v>120</v>
      </c>
      <c r="C15" s="269" t="s">
        <v>121</v>
      </c>
      <c r="D15" s="224" t="s">
        <v>107</v>
      </c>
      <c r="E15" s="227">
        <v>14.4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0.13800000000000001</v>
      </c>
      <c r="Q15" s="232">
        <f>ROUND(E15*P15,2)</f>
        <v>1.99</v>
      </c>
      <c r="R15" s="232"/>
      <c r="S15" s="232"/>
      <c r="T15" s="233">
        <v>0.16</v>
      </c>
      <c r="U15" s="232">
        <f>ROUND(E15*T15,2)</f>
        <v>2.2999999999999998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122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>
      <c r="A16" s="216">
        <v>8</v>
      </c>
      <c r="B16" s="222" t="s">
        <v>123</v>
      </c>
      <c r="C16" s="269" t="s">
        <v>124</v>
      </c>
      <c r="D16" s="224" t="s">
        <v>111</v>
      </c>
      <c r="E16" s="227">
        <v>31.3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1.67</v>
      </c>
      <c r="O16" s="232">
        <f>ROUND(E16*N16,2)</f>
        <v>52.27</v>
      </c>
      <c r="P16" s="232">
        <v>0</v>
      </c>
      <c r="Q16" s="232">
        <f>ROUND(E16*P16,2)</f>
        <v>0</v>
      </c>
      <c r="R16" s="232"/>
      <c r="S16" s="232"/>
      <c r="T16" s="233">
        <v>2.206</v>
      </c>
      <c r="U16" s="232">
        <f>ROUND(E16*T16,2)</f>
        <v>69.05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108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16">
        <v>9</v>
      </c>
      <c r="B17" s="222" t="s">
        <v>125</v>
      </c>
      <c r="C17" s="269" t="s">
        <v>126</v>
      </c>
      <c r="D17" s="224" t="s">
        <v>127</v>
      </c>
      <c r="E17" s="227">
        <v>40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2.4000000000000001E-4</v>
      </c>
      <c r="O17" s="232">
        <f>ROUND(E17*N17,2)</f>
        <v>0.01</v>
      </c>
      <c r="P17" s="232">
        <v>0</v>
      </c>
      <c r="Q17" s="232">
        <f>ROUND(E17*P17,2)</f>
        <v>0</v>
      </c>
      <c r="R17" s="232"/>
      <c r="S17" s="232"/>
      <c r="T17" s="233">
        <v>0</v>
      </c>
      <c r="U17" s="232">
        <f>ROUND(E17*T17,2)</f>
        <v>0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128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>
      <c r="A18" s="217" t="s">
        <v>103</v>
      </c>
      <c r="B18" s="223" t="s">
        <v>56</v>
      </c>
      <c r="C18" s="270" t="s">
        <v>57</v>
      </c>
      <c r="D18" s="225"/>
      <c r="E18" s="228"/>
      <c r="F18" s="234"/>
      <c r="G18" s="234">
        <f>SUMIF(AE19:AE23,"&lt;&gt;NOR",G19:G23)</f>
        <v>0</v>
      </c>
      <c r="H18" s="234"/>
      <c r="I18" s="234">
        <f>SUM(I19:I23)</f>
        <v>0</v>
      </c>
      <c r="J18" s="234"/>
      <c r="K18" s="234">
        <f>SUM(K19:K23)</f>
        <v>0</v>
      </c>
      <c r="L18" s="234"/>
      <c r="M18" s="234">
        <f>SUM(M19:M23)</f>
        <v>0</v>
      </c>
      <c r="N18" s="234"/>
      <c r="O18" s="234">
        <f>SUM(O19:O23)</f>
        <v>12.15</v>
      </c>
      <c r="P18" s="234"/>
      <c r="Q18" s="234">
        <f>SUM(Q19:Q23)</f>
        <v>0</v>
      </c>
      <c r="R18" s="234"/>
      <c r="S18" s="234"/>
      <c r="T18" s="235"/>
      <c r="U18" s="234">
        <f>SUM(U19:U23)</f>
        <v>14.98</v>
      </c>
      <c r="AE18" t="s">
        <v>104</v>
      </c>
    </row>
    <row r="19" spans="1:60" outlineLevel="1">
      <c r="A19" s="216">
        <v>10</v>
      </c>
      <c r="B19" s="222" t="s">
        <v>129</v>
      </c>
      <c r="C19" s="269" t="s">
        <v>130</v>
      </c>
      <c r="D19" s="224" t="s">
        <v>111</v>
      </c>
      <c r="E19" s="227">
        <v>2.36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3.6233499999999998</v>
      </c>
      <c r="O19" s="232">
        <f>ROUND(E19*N19,2)</f>
        <v>8.5500000000000007</v>
      </c>
      <c r="P19" s="232">
        <v>0</v>
      </c>
      <c r="Q19" s="232">
        <f>ROUND(E19*P19,2)</f>
        <v>0</v>
      </c>
      <c r="R19" s="232"/>
      <c r="S19" s="232"/>
      <c r="T19" s="233">
        <v>5.2737999999999996</v>
      </c>
      <c r="U19" s="232">
        <f>ROUND(E19*T19,2)</f>
        <v>12.45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108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11</v>
      </c>
      <c r="B20" s="222" t="s">
        <v>131</v>
      </c>
      <c r="C20" s="269" t="s">
        <v>132</v>
      </c>
      <c r="D20" s="224" t="s">
        <v>111</v>
      </c>
      <c r="E20" s="227">
        <v>0.94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3.0263900000000001</v>
      </c>
      <c r="O20" s="232">
        <f>ROUND(E20*N20,2)</f>
        <v>2.84</v>
      </c>
      <c r="P20" s="232">
        <v>0</v>
      </c>
      <c r="Q20" s="232">
        <f>ROUND(E20*P20,2)</f>
        <v>0</v>
      </c>
      <c r="R20" s="232"/>
      <c r="S20" s="232"/>
      <c r="T20" s="233">
        <v>2.4537599999999999</v>
      </c>
      <c r="U20" s="232">
        <f>ROUND(E20*T20,2)</f>
        <v>2.31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108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>
        <v>12</v>
      </c>
      <c r="B21" s="222" t="s">
        <v>133</v>
      </c>
      <c r="C21" s="269" t="s">
        <v>134</v>
      </c>
      <c r="D21" s="224" t="s">
        <v>135</v>
      </c>
      <c r="E21" s="227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/>
      <c r="T21" s="233">
        <v>0.08</v>
      </c>
      <c r="U21" s="232">
        <f>ROUND(E21*T21,2)</f>
        <v>0.08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122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13</v>
      </c>
      <c r="B22" s="222" t="s">
        <v>136</v>
      </c>
      <c r="C22" s="269" t="s">
        <v>137</v>
      </c>
      <c r="D22" s="224" t="s">
        <v>111</v>
      </c>
      <c r="E22" s="227">
        <v>0.3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2.5249999999999999</v>
      </c>
      <c r="O22" s="232">
        <f>ROUND(E22*N22,2)</f>
        <v>0.76</v>
      </c>
      <c r="P22" s="232">
        <v>0</v>
      </c>
      <c r="Q22" s="232">
        <f>ROUND(E22*P22,2)</f>
        <v>0</v>
      </c>
      <c r="R22" s="232"/>
      <c r="S22" s="232"/>
      <c r="T22" s="233">
        <v>0.47699999999999998</v>
      </c>
      <c r="U22" s="232">
        <f>ROUND(E22*T22,2)</f>
        <v>0.14000000000000001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122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/>
      <c r="B23" s="222"/>
      <c r="C23" s="271" t="s">
        <v>138</v>
      </c>
      <c r="D23" s="226"/>
      <c r="E23" s="229"/>
      <c r="F23" s="236"/>
      <c r="G23" s="237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3"/>
      <c r="U23" s="232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139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8" t="str">
        <f>C23</f>
        <v>pro výtokový stojan</v>
      </c>
      <c r="BB23" s="215"/>
      <c r="BC23" s="215"/>
      <c r="BD23" s="215"/>
      <c r="BE23" s="215"/>
      <c r="BF23" s="215"/>
      <c r="BG23" s="215"/>
      <c r="BH23" s="215"/>
    </row>
    <row r="24" spans="1:60">
      <c r="A24" s="217" t="s">
        <v>103</v>
      </c>
      <c r="B24" s="223" t="s">
        <v>58</v>
      </c>
      <c r="C24" s="270" t="s">
        <v>59</v>
      </c>
      <c r="D24" s="225"/>
      <c r="E24" s="228"/>
      <c r="F24" s="234"/>
      <c r="G24" s="234">
        <f>SUMIF(AE25:AE25,"&lt;&gt;NOR",G25:G25)</f>
        <v>0</v>
      </c>
      <c r="H24" s="234"/>
      <c r="I24" s="234">
        <f>SUM(I25:I25)</f>
        <v>0</v>
      </c>
      <c r="J24" s="234"/>
      <c r="K24" s="234">
        <f>SUM(K25:K25)</f>
        <v>0</v>
      </c>
      <c r="L24" s="234"/>
      <c r="M24" s="234">
        <f>SUM(M25:M25)</f>
        <v>0</v>
      </c>
      <c r="N24" s="234"/>
      <c r="O24" s="234">
        <f>SUM(O25:O25)</f>
        <v>2.33</v>
      </c>
      <c r="P24" s="234"/>
      <c r="Q24" s="234">
        <f>SUM(Q25:Q25)</f>
        <v>0</v>
      </c>
      <c r="R24" s="234"/>
      <c r="S24" s="234"/>
      <c r="T24" s="235"/>
      <c r="U24" s="234">
        <f>SUM(U25:U25)</f>
        <v>0.72</v>
      </c>
      <c r="AE24" t="s">
        <v>104</v>
      </c>
    </row>
    <row r="25" spans="1:60" outlineLevel="1">
      <c r="A25" s="216">
        <v>14</v>
      </c>
      <c r="B25" s="222" t="s">
        <v>140</v>
      </c>
      <c r="C25" s="269" t="s">
        <v>141</v>
      </c>
      <c r="D25" s="224" t="s">
        <v>107</v>
      </c>
      <c r="E25" s="227">
        <v>14.4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0.16192000000000001</v>
      </c>
      <c r="O25" s="232">
        <f>ROUND(E25*N25,2)</f>
        <v>2.33</v>
      </c>
      <c r="P25" s="232">
        <v>0</v>
      </c>
      <c r="Q25" s="232">
        <f>ROUND(E25*P25,2)</f>
        <v>0</v>
      </c>
      <c r="R25" s="232"/>
      <c r="S25" s="232"/>
      <c r="T25" s="233">
        <v>0.05</v>
      </c>
      <c r="U25" s="232">
        <f>ROUND(E25*T25,2)</f>
        <v>0.72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122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>
      <c r="A26" s="217" t="s">
        <v>103</v>
      </c>
      <c r="B26" s="223" t="s">
        <v>60</v>
      </c>
      <c r="C26" s="270" t="s">
        <v>61</v>
      </c>
      <c r="D26" s="225"/>
      <c r="E26" s="228"/>
      <c r="F26" s="234"/>
      <c r="G26" s="234">
        <f>SUMIF(AE27:AE27,"&lt;&gt;NOR",G27:G27)</f>
        <v>0</v>
      </c>
      <c r="H26" s="234"/>
      <c r="I26" s="234">
        <f>SUM(I27:I27)</f>
        <v>0</v>
      </c>
      <c r="J26" s="234"/>
      <c r="K26" s="234">
        <f>SUM(K27:K27)</f>
        <v>0</v>
      </c>
      <c r="L26" s="234"/>
      <c r="M26" s="234">
        <f>SUM(M27:M27)</f>
        <v>0</v>
      </c>
      <c r="N26" s="234"/>
      <c r="O26" s="234">
        <f>SUM(O27:O27)</f>
        <v>1.06</v>
      </c>
      <c r="P26" s="234"/>
      <c r="Q26" s="234">
        <f>SUM(Q27:Q27)</f>
        <v>0</v>
      </c>
      <c r="R26" s="234"/>
      <c r="S26" s="234"/>
      <c r="T26" s="235"/>
      <c r="U26" s="234">
        <f>SUM(U27:U27)</f>
        <v>6.51</v>
      </c>
      <c r="AE26" t="s">
        <v>104</v>
      </c>
    </row>
    <row r="27" spans="1:60" outlineLevel="1">
      <c r="A27" s="216">
        <v>15</v>
      </c>
      <c r="B27" s="222" t="s">
        <v>142</v>
      </c>
      <c r="C27" s="269" t="s">
        <v>143</v>
      </c>
      <c r="D27" s="224" t="s">
        <v>107</v>
      </c>
      <c r="E27" s="227">
        <v>14.4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7.3899999999999993E-2</v>
      </c>
      <c r="O27" s="232">
        <f>ROUND(E27*N27,2)</f>
        <v>1.06</v>
      </c>
      <c r="P27" s="232">
        <v>0</v>
      </c>
      <c r="Q27" s="232">
        <f>ROUND(E27*P27,2)</f>
        <v>0</v>
      </c>
      <c r="R27" s="232"/>
      <c r="S27" s="232"/>
      <c r="T27" s="233">
        <v>0.45200000000000001</v>
      </c>
      <c r="U27" s="232">
        <f>ROUND(E27*T27,2)</f>
        <v>6.51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122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>
      <c r="A28" s="217" t="s">
        <v>103</v>
      </c>
      <c r="B28" s="223" t="s">
        <v>62</v>
      </c>
      <c r="C28" s="270" t="s">
        <v>63</v>
      </c>
      <c r="D28" s="225"/>
      <c r="E28" s="228"/>
      <c r="F28" s="234"/>
      <c r="G28" s="234">
        <f>SUMIF(AE29:AE29,"&lt;&gt;NOR",G29:G29)</f>
        <v>0</v>
      </c>
      <c r="H28" s="234"/>
      <c r="I28" s="234">
        <f>SUM(I29:I29)</f>
        <v>0</v>
      </c>
      <c r="J28" s="234"/>
      <c r="K28" s="234">
        <f>SUM(K29:K29)</f>
        <v>0</v>
      </c>
      <c r="L28" s="234"/>
      <c r="M28" s="234">
        <f>SUM(M29:M29)</f>
        <v>0</v>
      </c>
      <c r="N28" s="234"/>
      <c r="O28" s="234">
        <f>SUM(O29:O29)</f>
        <v>0.01</v>
      </c>
      <c r="P28" s="234"/>
      <c r="Q28" s="234">
        <f>SUM(Q29:Q29)</f>
        <v>0</v>
      </c>
      <c r="R28" s="234"/>
      <c r="S28" s="234"/>
      <c r="T28" s="235"/>
      <c r="U28" s="234">
        <f>SUM(U29:U29)</f>
        <v>0.39</v>
      </c>
      <c r="AE28" t="s">
        <v>104</v>
      </c>
    </row>
    <row r="29" spans="1:60" outlineLevel="1">
      <c r="A29" s="216">
        <v>16</v>
      </c>
      <c r="B29" s="222" t="s">
        <v>144</v>
      </c>
      <c r="C29" s="269" t="s">
        <v>145</v>
      </c>
      <c r="D29" s="224" t="s">
        <v>107</v>
      </c>
      <c r="E29" s="227">
        <v>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4.3099999999999996E-3</v>
      </c>
      <c r="O29" s="232">
        <f>ROUND(E29*N29,2)</f>
        <v>0.01</v>
      </c>
      <c r="P29" s="232">
        <v>0</v>
      </c>
      <c r="Q29" s="232">
        <f>ROUND(E29*P29,2)</f>
        <v>0</v>
      </c>
      <c r="R29" s="232"/>
      <c r="S29" s="232"/>
      <c r="T29" s="233">
        <v>0.19289999999999999</v>
      </c>
      <c r="U29" s="232">
        <f>ROUND(E29*T29,2)</f>
        <v>0.39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108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>
      <c r="A30" s="217" t="s">
        <v>103</v>
      </c>
      <c r="B30" s="223" t="s">
        <v>64</v>
      </c>
      <c r="C30" s="270" t="s">
        <v>65</v>
      </c>
      <c r="D30" s="225"/>
      <c r="E30" s="228"/>
      <c r="F30" s="234"/>
      <c r="G30" s="234">
        <f>SUMIF(AE31:AE36,"&lt;&gt;NOR",G31:G36)</f>
        <v>0</v>
      </c>
      <c r="H30" s="234"/>
      <c r="I30" s="234">
        <f>SUM(I31:I36)</f>
        <v>0</v>
      </c>
      <c r="J30" s="234"/>
      <c r="K30" s="234">
        <f>SUM(K31:K36)</f>
        <v>0</v>
      </c>
      <c r="L30" s="234"/>
      <c r="M30" s="234">
        <f>SUM(M31:M36)</f>
        <v>0</v>
      </c>
      <c r="N30" s="234"/>
      <c r="O30" s="234">
        <f>SUM(O31:O36)</f>
        <v>0.84</v>
      </c>
      <c r="P30" s="234"/>
      <c r="Q30" s="234">
        <f>SUM(Q31:Q36)</f>
        <v>0</v>
      </c>
      <c r="R30" s="234"/>
      <c r="S30" s="234"/>
      <c r="T30" s="235"/>
      <c r="U30" s="234">
        <f>SUM(U31:U36)</f>
        <v>8.5399999999999991</v>
      </c>
      <c r="AE30" t="s">
        <v>104</v>
      </c>
    </row>
    <row r="31" spans="1:60" ht="22.5" outlineLevel="1">
      <c r="A31" s="216">
        <v>17</v>
      </c>
      <c r="B31" s="222" t="s">
        <v>146</v>
      </c>
      <c r="C31" s="269" t="s">
        <v>147</v>
      </c>
      <c r="D31" s="224" t="s">
        <v>148</v>
      </c>
      <c r="E31" s="227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32">
        <v>0.57465999999999995</v>
      </c>
      <c r="O31" s="232">
        <f>ROUND(E31*N31,2)</f>
        <v>0.56999999999999995</v>
      </c>
      <c r="P31" s="232">
        <v>0</v>
      </c>
      <c r="Q31" s="232">
        <f>ROUND(E31*P31,2)</f>
        <v>0</v>
      </c>
      <c r="R31" s="232"/>
      <c r="S31" s="232"/>
      <c r="T31" s="233">
        <v>1.22014</v>
      </c>
      <c r="U31" s="232">
        <f>ROUND(E31*T31,2)</f>
        <v>1.22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108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18</v>
      </c>
      <c r="B32" s="222" t="s">
        <v>149</v>
      </c>
      <c r="C32" s="269" t="s">
        <v>150</v>
      </c>
      <c r="D32" s="224" t="s">
        <v>127</v>
      </c>
      <c r="E32" s="227">
        <v>16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/>
      <c r="T32" s="233">
        <v>3.5999999999999997E-2</v>
      </c>
      <c r="U32" s="232">
        <f>ROUND(E32*T32,2)</f>
        <v>0.57999999999999996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122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>
        <v>19</v>
      </c>
      <c r="B33" s="222" t="s">
        <v>151</v>
      </c>
      <c r="C33" s="269" t="s">
        <v>152</v>
      </c>
      <c r="D33" s="224" t="s">
        <v>127</v>
      </c>
      <c r="E33" s="227">
        <v>47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/>
      <c r="T33" s="233">
        <v>2.5999999999999999E-2</v>
      </c>
      <c r="U33" s="232">
        <f>ROUND(E33*T33,2)</f>
        <v>1.22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122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20</v>
      </c>
      <c r="B34" s="222" t="s">
        <v>153</v>
      </c>
      <c r="C34" s="269" t="s">
        <v>154</v>
      </c>
      <c r="D34" s="224" t="s">
        <v>127</v>
      </c>
      <c r="E34" s="227">
        <v>69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1.0000000000000001E-5</v>
      </c>
      <c r="O34" s="232">
        <f>ROUND(E34*N34,2)</f>
        <v>0</v>
      </c>
      <c r="P34" s="232">
        <v>0</v>
      </c>
      <c r="Q34" s="232">
        <f>ROUND(E34*P34,2)</f>
        <v>0</v>
      </c>
      <c r="R34" s="232"/>
      <c r="S34" s="232"/>
      <c r="T34" s="233">
        <v>0.08</v>
      </c>
      <c r="U34" s="232">
        <f>ROUND(E34*T34,2)</f>
        <v>5.52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122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>
        <v>21</v>
      </c>
      <c r="B35" s="222" t="s">
        <v>155</v>
      </c>
      <c r="C35" s="269" t="s">
        <v>156</v>
      </c>
      <c r="D35" s="224" t="s">
        <v>148</v>
      </c>
      <c r="E35" s="227">
        <v>5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32">
        <v>1E-3</v>
      </c>
      <c r="O35" s="232">
        <f>ROUND(E35*N35,2)</f>
        <v>0.01</v>
      </c>
      <c r="P35" s="232">
        <v>0</v>
      </c>
      <c r="Q35" s="232">
        <f>ROUND(E35*P35,2)</f>
        <v>0</v>
      </c>
      <c r="R35" s="232"/>
      <c r="S35" s="232"/>
      <c r="T35" s="233">
        <v>0</v>
      </c>
      <c r="U35" s="232">
        <f>ROUND(E35*T35,2)</f>
        <v>0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128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22</v>
      </c>
      <c r="B36" s="222" t="s">
        <v>157</v>
      </c>
      <c r="C36" s="269" t="s">
        <v>158</v>
      </c>
      <c r="D36" s="224" t="s">
        <v>148</v>
      </c>
      <c r="E36" s="227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0.26</v>
      </c>
      <c r="O36" s="232">
        <f>ROUND(E36*N36,2)</f>
        <v>0.26</v>
      </c>
      <c r="P36" s="232">
        <v>0</v>
      </c>
      <c r="Q36" s="232">
        <f>ROUND(E36*P36,2)</f>
        <v>0</v>
      </c>
      <c r="R36" s="232"/>
      <c r="S36" s="232"/>
      <c r="T36" s="233">
        <v>0</v>
      </c>
      <c r="U36" s="232">
        <f>ROUND(E36*T36,2)</f>
        <v>0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128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>
      <c r="A37" s="217" t="s">
        <v>103</v>
      </c>
      <c r="B37" s="223" t="s">
        <v>66</v>
      </c>
      <c r="C37" s="270" t="s">
        <v>67</v>
      </c>
      <c r="D37" s="225"/>
      <c r="E37" s="228"/>
      <c r="F37" s="234"/>
      <c r="G37" s="234">
        <f>SUMIF(AE38:AE38,"&lt;&gt;NOR",G38:G38)</f>
        <v>0</v>
      </c>
      <c r="H37" s="234"/>
      <c r="I37" s="234">
        <f>SUM(I38:I38)</f>
        <v>0</v>
      </c>
      <c r="J37" s="234"/>
      <c r="K37" s="234">
        <f>SUM(K38:K38)</f>
        <v>0</v>
      </c>
      <c r="L37" s="234"/>
      <c r="M37" s="234">
        <f>SUM(M38:M38)</f>
        <v>0</v>
      </c>
      <c r="N37" s="234"/>
      <c r="O37" s="234">
        <f>SUM(O38:O38)</f>
        <v>0</v>
      </c>
      <c r="P37" s="234"/>
      <c r="Q37" s="234">
        <f>SUM(Q38:Q38)</f>
        <v>0.41</v>
      </c>
      <c r="R37" s="234"/>
      <c r="S37" s="234"/>
      <c r="T37" s="235"/>
      <c r="U37" s="234">
        <f>SUM(U38:U38)</f>
        <v>2.4300000000000002</v>
      </c>
      <c r="AE37" t="s">
        <v>104</v>
      </c>
    </row>
    <row r="38" spans="1:60" outlineLevel="1">
      <c r="A38" s="216">
        <v>23</v>
      </c>
      <c r="B38" s="222" t="s">
        <v>159</v>
      </c>
      <c r="C38" s="269" t="s">
        <v>160</v>
      </c>
      <c r="D38" s="224" t="s">
        <v>107</v>
      </c>
      <c r="E38" s="227">
        <v>0.5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8.1999999999999998E-4</v>
      </c>
      <c r="O38" s="232">
        <f>ROUND(E38*N38,2)</f>
        <v>0</v>
      </c>
      <c r="P38" s="232">
        <v>0.81</v>
      </c>
      <c r="Q38" s="232">
        <f>ROUND(E38*P38,2)</f>
        <v>0.41</v>
      </c>
      <c r="R38" s="232"/>
      <c r="S38" s="232"/>
      <c r="T38" s="233">
        <v>4.8640499999999998</v>
      </c>
      <c r="U38" s="232">
        <f>ROUND(E38*T38,2)</f>
        <v>2.4300000000000002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108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>
      <c r="A39" s="217" t="s">
        <v>103</v>
      </c>
      <c r="B39" s="223" t="s">
        <v>68</v>
      </c>
      <c r="C39" s="270" t="s">
        <v>69</v>
      </c>
      <c r="D39" s="225"/>
      <c r="E39" s="228"/>
      <c r="F39" s="234"/>
      <c r="G39" s="234">
        <f>SUMIF(AE40:AE41,"&lt;&gt;NOR",G40:G41)</f>
        <v>0</v>
      </c>
      <c r="H39" s="234"/>
      <c r="I39" s="234">
        <f>SUM(I40:I41)</f>
        <v>0</v>
      </c>
      <c r="J39" s="234"/>
      <c r="K39" s="234">
        <f>SUM(K40:K41)</f>
        <v>0</v>
      </c>
      <c r="L39" s="234"/>
      <c r="M39" s="234">
        <f>SUM(M40:M41)</f>
        <v>0</v>
      </c>
      <c r="N39" s="234"/>
      <c r="O39" s="234">
        <f>SUM(O40:O41)</f>
        <v>0.04</v>
      </c>
      <c r="P39" s="234"/>
      <c r="Q39" s="234">
        <f>SUM(Q40:Q41)</f>
        <v>0</v>
      </c>
      <c r="R39" s="234"/>
      <c r="S39" s="234"/>
      <c r="T39" s="235"/>
      <c r="U39" s="234">
        <f>SUM(U40:U41)</f>
        <v>8.66</v>
      </c>
      <c r="AE39" t="s">
        <v>104</v>
      </c>
    </row>
    <row r="40" spans="1:60" outlineLevel="1">
      <c r="A40" s="216">
        <v>24</v>
      </c>
      <c r="B40" s="222" t="s">
        <v>161</v>
      </c>
      <c r="C40" s="269" t="s">
        <v>162</v>
      </c>
      <c r="D40" s="224" t="s">
        <v>163</v>
      </c>
      <c r="E40" s="227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3.7990000000000003E-2</v>
      </c>
      <c r="O40" s="232">
        <f>ROUND(E40*N40,2)</f>
        <v>0.04</v>
      </c>
      <c r="P40" s="232">
        <v>0</v>
      </c>
      <c r="Q40" s="232">
        <f>ROUND(E40*P40,2)</f>
        <v>0</v>
      </c>
      <c r="R40" s="232"/>
      <c r="S40" s="232"/>
      <c r="T40" s="233">
        <v>6.2969999999999997</v>
      </c>
      <c r="U40" s="232">
        <f>ROUND(E40*T40,2)</f>
        <v>6.3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122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25</v>
      </c>
      <c r="B41" s="222" t="s">
        <v>164</v>
      </c>
      <c r="C41" s="269" t="s">
        <v>165</v>
      </c>
      <c r="D41" s="224" t="s">
        <v>148</v>
      </c>
      <c r="E41" s="227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2">
        <v>3.0000000000000001E-5</v>
      </c>
      <c r="O41" s="232">
        <f>ROUND(E41*N41,2)</f>
        <v>0</v>
      </c>
      <c r="P41" s="232">
        <v>0</v>
      </c>
      <c r="Q41" s="232">
        <f>ROUND(E41*P41,2)</f>
        <v>0</v>
      </c>
      <c r="R41" s="232"/>
      <c r="S41" s="232"/>
      <c r="T41" s="233">
        <v>2.3570000000000002</v>
      </c>
      <c r="U41" s="232">
        <f>ROUND(E41*T41,2)</f>
        <v>2.36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122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>
      <c r="A42" s="217" t="s">
        <v>103</v>
      </c>
      <c r="B42" s="223" t="s">
        <v>70</v>
      </c>
      <c r="C42" s="270" t="s">
        <v>71</v>
      </c>
      <c r="D42" s="225"/>
      <c r="E42" s="228"/>
      <c r="F42" s="234"/>
      <c r="G42" s="234">
        <f>SUMIF(AE43:AE43,"&lt;&gt;NOR",G43:G43)</f>
        <v>0</v>
      </c>
      <c r="H42" s="234"/>
      <c r="I42" s="234">
        <f>SUM(I43:I43)</f>
        <v>0</v>
      </c>
      <c r="J42" s="234"/>
      <c r="K42" s="234">
        <f>SUM(K43:K43)</f>
        <v>0</v>
      </c>
      <c r="L42" s="234"/>
      <c r="M42" s="234">
        <f>SUM(M43:M43)</f>
        <v>0</v>
      </c>
      <c r="N42" s="234"/>
      <c r="O42" s="234">
        <f>SUM(O43:O43)</f>
        <v>0.01</v>
      </c>
      <c r="P42" s="234"/>
      <c r="Q42" s="234">
        <f>SUM(Q43:Q43)</f>
        <v>0</v>
      </c>
      <c r="R42" s="234"/>
      <c r="S42" s="234"/>
      <c r="T42" s="235"/>
      <c r="U42" s="234">
        <f>SUM(U43:U43)</f>
        <v>1.92</v>
      </c>
      <c r="AE42" t="s">
        <v>104</v>
      </c>
    </row>
    <row r="43" spans="1:60" outlineLevel="1">
      <c r="A43" s="216">
        <v>26</v>
      </c>
      <c r="B43" s="222" t="s">
        <v>166</v>
      </c>
      <c r="C43" s="269" t="s">
        <v>167</v>
      </c>
      <c r="D43" s="224" t="s">
        <v>148</v>
      </c>
      <c r="E43" s="227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8.3000000000000001E-3</v>
      </c>
      <c r="O43" s="232">
        <f>ROUND(E43*N43,2)</f>
        <v>0.01</v>
      </c>
      <c r="P43" s="232">
        <v>0</v>
      </c>
      <c r="Q43" s="232">
        <f>ROUND(E43*P43,2)</f>
        <v>0</v>
      </c>
      <c r="R43" s="232"/>
      <c r="S43" s="232"/>
      <c r="T43" s="233">
        <v>1.9204600000000001</v>
      </c>
      <c r="U43" s="232">
        <f>ROUND(E43*T43,2)</f>
        <v>1.92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108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>
      <c r="A44" s="217" t="s">
        <v>103</v>
      </c>
      <c r="B44" s="223" t="s">
        <v>72</v>
      </c>
      <c r="C44" s="270" t="s">
        <v>73</v>
      </c>
      <c r="D44" s="225"/>
      <c r="E44" s="228"/>
      <c r="F44" s="234"/>
      <c r="G44" s="234">
        <f>SUMIF(AE45:AE45,"&lt;&gt;NOR",G45:G45)</f>
        <v>0</v>
      </c>
      <c r="H44" s="234"/>
      <c r="I44" s="234">
        <f>SUM(I45:I45)</f>
        <v>0</v>
      </c>
      <c r="J44" s="234"/>
      <c r="K44" s="234">
        <f>SUM(K45:K45)</f>
        <v>0</v>
      </c>
      <c r="L44" s="234"/>
      <c r="M44" s="234">
        <f>SUM(M45:M45)</f>
        <v>0</v>
      </c>
      <c r="N44" s="234"/>
      <c r="O44" s="234">
        <f>SUM(O45:O45)</f>
        <v>0</v>
      </c>
      <c r="P44" s="234"/>
      <c r="Q44" s="234">
        <f>SUM(Q45:Q45)</f>
        <v>0</v>
      </c>
      <c r="R44" s="234"/>
      <c r="S44" s="234"/>
      <c r="T44" s="235"/>
      <c r="U44" s="234">
        <f>SUM(U45:U45)</f>
        <v>0.27</v>
      </c>
      <c r="AE44" t="s">
        <v>104</v>
      </c>
    </row>
    <row r="45" spans="1:60" outlineLevel="1">
      <c r="A45" s="216">
        <v>27</v>
      </c>
      <c r="B45" s="222" t="s">
        <v>168</v>
      </c>
      <c r="C45" s="269" t="s">
        <v>169</v>
      </c>
      <c r="D45" s="224" t="s">
        <v>107</v>
      </c>
      <c r="E45" s="227">
        <v>2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4.2000000000000002E-4</v>
      </c>
      <c r="O45" s="232">
        <f>ROUND(E45*N45,2)</f>
        <v>0</v>
      </c>
      <c r="P45" s="232">
        <v>0</v>
      </c>
      <c r="Q45" s="232">
        <f>ROUND(E45*P45,2)</f>
        <v>0</v>
      </c>
      <c r="R45" s="232"/>
      <c r="S45" s="232"/>
      <c r="T45" s="233">
        <v>0.13439000000000001</v>
      </c>
      <c r="U45" s="232">
        <f>ROUND(E45*T45,2)</f>
        <v>0.27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108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>
      <c r="A46" s="217" t="s">
        <v>103</v>
      </c>
      <c r="B46" s="223" t="s">
        <v>74</v>
      </c>
      <c r="C46" s="270" t="s">
        <v>75</v>
      </c>
      <c r="D46" s="225"/>
      <c r="E46" s="228"/>
      <c r="F46" s="234"/>
      <c r="G46" s="234">
        <f>SUMIF(AE47:AE51,"&lt;&gt;NOR",G47:G51)</f>
        <v>0</v>
      </c>
      <c r="H46" s="234"/>
      <c r="I46" s="234">
        <f>SUM(I47:I51)</f>
        <v>0</v>
      </c>
      <c r="J46" s="234"/>
      <c r="K46" s="234">
        <f>SUM(K47:K51)</f>
        <v>0</v>
      </c>
      <c r="L46" s="234"/>
      <c r="M46" s="234">
        <f>SUM(M47:M51)</f>
        <v>0</v>
      </c>
      <c r="N46" s="234"/>
      <c r="O46" s="234">
        <f>SUM(O47:O51)</f>
        <v>0</v>
      </c>
      <c r="P46" s="234"/>
      <c r="Q46" s="234">
        <f>SUM(Q47:Q51)</f>
        <v>0</v>
      </c>
      <c r="R46" s="234"/>
      <c r="S46" s="234"/>
      <c r="T46" s="235"/>
      <c r="U46" s="234">
        <f>SUM(U47:U51)</f>
        <v>4.9999999999999991</v>
      </c>
      <c r="AE46" t="s">
        <v>104</v>
      </c>
    </row>
    <row r="47" spans="1:60" outlineLevel="1">
      <c r="A47" s="216">
        <v>28</v>
      </c>
      <c r="B47" s="222" t="s">
        <v>170</v>
      </c>
      <c r="C47" s="269" t="s">
        <v>171</v>
      </c>
      <c r="D47" s="224" t="s">
        <v>127</v>
      </c>
      <c r="E47" s="227">
        <v>35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/>
      <c r="T47" s="233">
        <v>9.4E-2</v>
      </c>
      <c r="U47" s="232">
        <f>ROUND(E47*T47,2)</f>
        <v>3.29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122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>
        <v>29</v>
      </c>
      <c r="B48" s="222" t="s">
        <v>172</v>
      </c>
      <c r="C48" s="269" t="s">
        <v>173</v>
      </c>
      <c r="D48" s="224" t="s">
        <v>127</v>
      </c>
      <c r="E48" s="227">
        <v>35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/>
      <c r="S48" s="232"/>
      <c r="T48" s="233">
        <v>3.3700000000000001E-2</v>
      </c>
      <c r="U48" s="232">
        <f>ROUND(E48*T48,2)</f>
        <v>1.18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122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>
        <v>30</v>
      </c>
      <c r="B49" s="222" t="s">
        <v>174</v>
      </c>
      <c r="C49" s="269" t="s">
        <v>175</v>
      </c>
      <c r="D49" s="224" t="s">
        <v>135</v>
      </c>
      <c r="E49" s="227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/>
      <c r="T49" s="233">
        <v>0.17917</v>
      </c>
      <c r="U49" s="232">
        <f>ROUND(E49*T49,2)</f>
        <v>0.18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122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31</v>
      </c>
      <c r="B50" s="222" t="s">
        <v>176</v>
      </c>
      <c r="C50" s="269" t="s">
        <v>177</v>
      </c>
      <c r="D50" s="224" t="s">
        <v>127</v>
      </c>
      <c r="E50" s="227">
        <v>10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/>
      <c r="S50" s="232"/>
      <c r="T50" s="233">
        <v>0</v>
      </c>
      <c r="U50" s="232">
        <f>ROUND(E50*T50,2)</f>
        <v>0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128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>
        <v>32</v>
      </c>
      <c r="B51" s="222" t="s">
        <v>178</v>
      </c>
      <c r="C51" s="269" t="s">
        <v>179</v>
      </c>
      <c r="D51" s="224" t="s">
        <v>148</v>
      </c>
      <c r="E51" s="227">
        <v>1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/>
      <c r="T51" s="233">
        <v>0.35</v>
      </c>
      <c r="U51" s="232">
        <f>ROUND(E51*T51,2)</f>
        <v>0.35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122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>
      <c r="A52" s="217" t="s">
        <v>103</v>
      </c>
      <c r="B52" s="223" t="s">
        <v>76</v>
      </c>
      <c r="C52" s="270" t="s">
        <v>26</v>
      </c>
      <c r="D52" s="225"/>
      <c r="E52" s="228"/>
      <c r="F52" s="234"/>
      <c r="G52" s="234">
        <f>SUMIF(AE53:AE56,"&lt;&gt;NOR",G53:G56)</f>
        <v>0</v>
      </c>
      <c r="H52" s="234"/>
      <c r="I52" s="234">
        <f>SUM(I53:I56)</f>
        <v>0</v>
      </c>
      <c r="J52" s="234"/>
      <c r="K52" s="234">
        <f>SUM(K53:K56)</f>
        <v>0</v>
      </c>
      <c r="L52" s="234"/>
      <c r="M52" s="234">
        <f>SUM(M53:M56)</f>
        <v>0</v>
      </c>
      <c r="N52" s="234"/>
      <c r="O52" s="234">
        <f>SUM(O53:O56)</f>
        <v>0</v>
      </c>
      <c r="P52" s="234"/>
      <c r="Q52" s="234">
        <f>SUM(Q53:Q56)</f>
        <v>0</v>
      </c>
      <c r="R52" s="234"/>
      <c r="S52" s="234"/>
      <c r="T52" s="235"/>
      <c r="U52" s="234">
        <f>SUM(U53:U56)</f>
        <v>0</v>
      </c>
      <c r="AE52" t="s">
        <v>104</v>
      </c>
    </row>
    <row r="53" spans="1:60" outlineLevel="1">
      <c r="A53" s="216">
        <v>33</v>
      </c>
      <c r="B53" s="222" t="s">
        <v>180</v>
      </c>
      <c r="C53" s="269" t="s">
        <v>181</v>
      </c>
      <c r="D53" s="224" t="s">
        <v>182</v>
      </c>
      <c r="E53" s="227">
        <v>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/>
      <c r="T53" s="233">
        <v>0</v>
      </c>
      <c r="U53" s="232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122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34</v>
      </c>
      <c r="B54" s="222" t="s">
        <v>183</v>
      </c>
      <c r="C54" s="269" t="s">
        <v>184</v>
      </c>
      <c r="D54" s="224" t="s">
        <v>182</v>
      </c>
      <c r="E54" s="227">
        <v>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/>
      <c r="S54" s="232"/>
      <c r="T54" s="233">
        <v>0</v>
      </c>
      <c r="U54" s="232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122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>
        <v>35</v>
      </c>
      <c r="B55" s="222" t="s">
        <v>185</v>
      </c>
      <c r="C55" s="269" t="s">
        <v>186</v>
      </c>
      <c r="D55" s="224" t="s">
        <v>182</v>
      </c>
      <c r="E55" s="227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/>
      <c r="T55" s="233">
        <v>0</v>
      </c>
      <c r="U55" s="232">
        <f>ROUND(E55*T55,2)</f>
        <v>0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122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47">
        <v>36</v>
      </c>
      <c r="B56" s="248" t="s">
        <v>187</v>
      </c>
      <c r="C56" s="272" t="s">
        <v>188</v>
      </c>
      <c r="D56" s="249" t="s">
        <v>182</v>
      </c>
      <c r="E56" s="250">
        <v>1</v>
      </c>
      <c r="F56" s="251"/>
      <c r="G56" s="252">
        <f>ROUND(E56*F56,2)</f>
        <v>0</v>
      </c>
      <c r="H56" s="251"/>
      <c r="I56" s="252">
        <f>ROUND(E56*H56,2)</f>
        <v>0</v>
      </c>
      <c r="J56" s="251"/>
      <c r="K56" s="252">
        <f>ROUND(E56*J56,2)</f>
        <v>0</v>
      </c>
      <c r="L56" s="252">
        <v>21</v>
      </c>
      <c r="M56" s="252">
        <f>G56*(1+L56/100)</f>
        <v>0</v>
      </c>
      <c r="N56" s="252">
        <v>0</v>
      </c>
      <c r="O56" s="252">
        <f>ROUND(E56*N56,2)</f>
        <v>0</v>
      </c>
      <c r="P56" s="252">
        <v>0</v>
      </c>
      <c r="Q56" s="252">
        <f>ROUND(E56*P56,2)</f>
        <v>0</v>
      </c>
      <c r="R56" s="252"/>
      <c r="S56" s="252"/>
      <c r="T56" s="253">
        <v>0</v>
      </c>
      <c r="U56" s="252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122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>
      <c r="A57" s="6"/>
      <c r="B57" s="7" t="s">
        <v>189</v>
      </c>
      <c r="C57" s="273" t="s">
        <v>189</v>
      </c>
      <c r="D57" s="9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v>15</v>
      </c>
      <c r="AD57">
        <v>21</v>
      </c>
    </row>
    <row r="58" spans="1:60">
      <c r="A58" s="254"/>
      <c r="B58" s="255">
        <v>26</v>
      </c>
      <c r="C58" s="274" t="s">
        <v>189</v>
      </c>
      <c r="D58" s="256"/>
      <c r="E58" s="257"/>
      <c r="F58" s="257"/>
      <c r="G58" s="268">
        <f>G8+G18+G24+G26+G28+G30+G37+G39+G42+G44+G46+G52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f>SUMIF(L7:L56,AC57,G7:G56)</f>
        <v>0</v>
      </c>
      <c r="AD58">
        <f>SUMIF(L7:L56,AD57,G7:G56)</f>
        <v>0</v>
      </c>
      <c r="AE58" t="s">
        <v>190</v>
      </c>
    </row>
    <row r="59" spans="1:60">
      <c r="A59" s="6"/>
      <c r="B59" s="7" t="s">
        <v>189</v>
      </c>
      <c r="C59" s="273" t="s">
        <v>189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6"/>
      <c r="B60" s="7" t="s">
        <v>189</v>
      </c>
      <c r="C60" s="273" t="s">
        <v>189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258">
        <v>33</v>
      </c>
      <c r="B61" s="258"/>
      <c r="C61" s="275"/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9"/>
      <c r="B62" s="260"/>
      <c r="C62" s="276"/>
      <c r="D62" s="260"/>
      <c r="E62" s="260"/>
      <c r="F62" s="260"/>
      <c r="G62" s="261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E62" t="s">
        <v>191</v>
      </c>
    </row>
    <row r="63" spans="1:60">
      <c r="A63" s="262"/>
      <c r="B63" s="263"/>
      <c r="C63" s="277"/>
      <c r="D63" s="263"/>
      <c r="E63" s="263"/>
      <c r="F63" s="263"/>
      <c r="G63" s="264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62"/>
      <c r="B64" s="263"/>
      <c r="C64" s="277"/>
      <c r="D64" s="263"/>
      <c r="E64" s="263"/>
      <c r="F64" s="263"/>
      <c r="G64" s="264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262"/>
      <c r="B65" s="263"/>
      <c r="C65" s="277"/>
      <c r="D65" s="263"/>
      <c r="E65" s="263"/>
      <c r="F65" s="263"/>
      <c r="G65" s="26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65"/>
      <c r="B66" s="266"/>
      <c r="C66" s="278"/>
      <c r="D66" s="266"/>
      <c r="E66" s="266"/>
      <c r="F66" s="266"/>
      <c r="G66" s="26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6"/>
      <c r="B67" s="7" t="s">
        <v>189</v>
      </c>
      <c r="C67" s="273" t="s">
        <v>189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>
      <c r="C68" s="279"/>
      <c r="D68" s="196"/>
      <c r="AE68" t="s">
        <v>192</v>
      </c>
    </row>
    <row r="69" spans="1:31">
      <c r="D69" s="196"/>
    </row>
    <row r="70" spans="1:31">
      <c r="D70" s="196"/>
    </row>
    <row r="71" spans="1:31">
      <c r="D71" s="196"/>
    </row>
    <row r="72" spans="1:31">
      <c r="D72" s="196"/>
    </row>
    <row r="73" spans="1:31">
      <c r="D73" s="196"/>
    </row>
    <row r="74" spans="1:31">
      <c r="D74" s="196"/>
    </row>
    <row r="75" spans="1:31">
      <c r="D75" s="196"/>
    </row>
    <row r="76" spans="1:31">
      <c r="D76" s="196"/>
    </row>
    <row r="77" spans="1:31">
      <c r="D77" s="196"/>
    </row>
    <row r="78" spans="1:31">
      <c r="D78" s="196"/>
    </row>
    <row r="79" spans="1:31">
      <c r="D79" s="196"/>
    </row>
    <row r="80" spans="1:31">
      <c r="D80" s="196"/>
    </row>
    <row r="81" spans="4:4">
      <c r="D81" s="196"/>
    </row>
    <row r="82" spans="4:4">
      <c r="D82" s="196"/>
    </row>
    <row r="83" spans="4:4">
      <c r="D83" s="196"/>
    </row>
    <row r="84" spans="4:4">
      <c r="D84" s="196"/>
    </row>
    <row r="85" spans="4:4">
      <c r="D85" s="196"/>
    </row>
    <row r="86" spans="4:4">
      <c r="D86" s="196"/>
    </row>
    <row r="87" spans="4:4">
      <c r="D87" s="196"/>
    </row>
    <row r="88" spans="4:4">
      <c r="D88" s="196"/>
    </row>
    <row r="89" spans="4:4">
      <c r="D89" s="196"/>
    </row>
    <row r="90" spans="4:4">
      <c r="D90" s="196"/>
    </row>
    <row r="91" spans="4:4">
      <c r="D91" s="196"/>
    </row>
    <row r="92" spans="4:4">
      <c r="D92" s="196"/>
    </row>
    <row r="93" spans="4:4">
      <c r="D93" s="196"/>
    </row>
    <row r="94" spans="4:4">
      <c r="D94" s="196"/>
    </row>
    <row r="95" spans="4:4">
      <c r="D95" s="196"/>
    </row>
    <row r="96" spans="4:4">
      <c r="D96" s="196"/>
    </row>
    <row r="97" spans="4:4">
      <c r="D97" s="196"/>
    </row>
    <row r="98" spans="4:4">
      <c r="D98" s="196"/>
    </row>
    <row r="99" spans="4:4">
      <c r="D99" s="196"/>
    </row>
    <row r="100" spans="4:4">
      <c r="D100" s="196"/>
    </row>
    <row r="101" spans="4:4">
      <c r="D101" s="196"/>
    </row>
    <row r="102" spans="4:4">
      <c r="D102" s="196"/>
    </row>
    <row r="103" spans="4:4">
      <c r="D103" s="196"/>
    </row>
    <row r="104" spans="4:4">
      <c r="D104" s="196"/>
    </row>
    <row r="105" spans="4:4">
      <c r="D105" s="196"/>
    </row>
    <row r="106" spans="4:4">
      <c r="D106" s="196"/>
    </row>
    <row r="107" spans="4:4">
      <c r="D107" s="196"/>
    </row>
    <row r="108" spans="4:4">
      <c r="D108" s="196"/>
    </row>
    <row r="109" spans="4:4">
      <c r="D109" s="196"/>
    </row>
    <row r="110" spans="4:4">
      <c r="D110" s="196"/>
    </row>
    <row r="111" spans="4:4">
      <c r="D111" s="196"/>
    </row>
    <row r="112" spans="4:4">
      <c r="D112" s="196"/>
    </row>
    <row r="113" spans="4:4">
      <c r="D113" s="196"/>
    </row>
    <row r="114" spans="4:4">
      <c r="D114" s="196"/>
    </row>
    <row r="115" spans="4:4">
      <c r="D115" s="196"/>
    </row>
    <row r="116" spans="4:4">
      <c r="D116" s="196"/>
    </row>
    <row r="117" spans="4:4">
      <c r="D117" s="196"/>
    </row>
    <row r="118" spans="4:4">
      <c r="D118" s="196"/>
    </row>
    <row r="119" spans="4:4">
      <c r="D119" s="196"/>
    </row>
    <row r="120" spans="4:4">
      <c r="D120" s="196"/>
    </row>
    <row r="121" spans="4:4">
      <c r="D121" s="196"/>
    </row>
    <row r="122" spans="4:4">
      <c r="D122" s="196"/>
    </row>
    <row r="123" spans="4:4">
      <c r="D123" s="196"/>
    </row>
    <row r="124" spans="4:4">
      <c r="D124" s="196"/>
    </row>
    <row r="125" spans="4:4">
      <c r="D125" s="196"/>
    </row>
    <row r="126" spans="4:4">
      <c r="D126" s="196"/>
    </row>
    <row r="127" spans="4:4">
      <c r="D127" s="196"/>
    </row>
    <row r="128" spans="4:4">
      <c r="D128" s="196"/>
    </row>
    <row r="129" spans="4:4">
      <c r="D129" s="196"/>
    </row>
    <row r="130" spans="4:4">
      <c r="D130" s="196"/>
    </row>
    <row r="131" spans="4:4">
      <c r="D131" s="196"/>
    </row>
    <row r="132" spans="4:4">
      <c r="D132" s="196"/>
    </row>
    <row r="133" spans="4:4">
      <c r="D133" s="196"/>
    </row>
    <row r="134" spans="4:4">
      <c r="D134" s="196"/>
    </row>
    <row r="135" spans="4:4">
      <c r="D135" s="196"/>
    </row>
    <row r="136" spans="4:4">
      <c r="D136" s="196"/>
    </row>
    <row r="137" spans="4:4">
      <c r="D137" s="196"/>
    </row>
    <row r="138" spans="4:4">
      <c r="D138" s="196"/>
    </row>
    <row r="139" spans="4:4">
      <c r="D139" s="196"/>
    </row>
    <row r="140" spans="4:4">
      <c r="D140" s="196"/>
    </row>
    <row r="141" spans="4:4">
      <c r="D141" s="196"/>
    </row>
    <row r="142" spans="4:4">
      <c r="D142" s="196"/>
    </row>
    <row r="143" spans="4:4">
      <c r="D143" s="196"/>
    </row>
    <row r="144" spans="4:4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7">
    <mergeCell ref="A62:G66"/>
    <mergeCell ref="A1:G1"/>
    <mergeCell ref="C2:G2"/>
    <mergeCell ref="C3:G3"/>
    <mergeCell ref="C4:G4"/>
    <mergeCell ref="C23:G23"/>
    <mergeCell ref="A61:C6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Frakes3</cp:lastModifiedBy>
  <cp:lastPrinted>2014-02-28T09:52:57Z</cp:lastPrinted>
  <dcterms:created xsi:type="dcterms:W3CDTF">2009-04-08T07:15:50Z</dcterms:created>
  <dcterms:modified xsi:type="dcterms:W3CDTF">2021-01-12T07:33:24Z</dcterms:modified>
</cp:coreProperties>
</file>